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7" i="1" l="1"/>
  <c r="E26" i="1"/>
  <c r="E25" i="1"/>
  <c r="E24" i="1"/>
  <c r="E20" i="1"/>
  <c r="E19" i="1"/>
  <c r="E18" i="1"/>
  <c r="E17" i="1"/>
  <c r="E16" i="1"/>
  <c r="E15" i="1"/>
  <c r="E12" i="1"/>
  <c r="E11" i="1"/>
  <c r="E10" i="1"/>
  <c r="D27" i="1"/>
  <c r="D26" i="1"/>
  <c r="D25" i="1"/>
  <c r="D24" i="1"/>
  <c r="D23" i="1"/>
  <c r="D20" i="1" l="1"/>
  <c r="D19" i="1"/>
  <c r="D18" i="1"/>
  <c r="D17" i="1" l="1"/>
  <c r="D16" i="1"/>
  <c r="D15" i="1"/>
  <c r="D14" i="1"/>
  <c r="D13" i="1"/>
  <c r="D12" i="1"/>
  <c r="D11" i="1"/>
  <c r="D10" i="1"/>
  <c r="D21" i="1"/>
  <c r="D22" i="1"/>
  <c r="E13" i="1"/>
  <c r="E14" i="1"/>
  <c r="E21" i="1"/>
  <c r="E22" i="1"/>
  <c r="E23" i="1"/>
</calcChain>
</file>

<file path=xl/sharedStrings.xml><?xml version="1.0" encoding="utf-8"?>
<sst xmlns="http://schemas.openxmlformats.org/spreadsheetml/2006/main" count="47" uniqueCount="47">
  <si>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</si>
  <si>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</si>
  <si>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</si>
  <si>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</si>
  <si>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</si>
  <si>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</si>
  <si>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</si>
  <si>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</si>
  <si>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</si>
  <si>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</si>
  <si>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</si>
  <si>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>13. Исследование кала на скрытую кровь иммунохимическим методом</t>
  </si>
  <si>
    <t>14. Определение простат-специфического антигена (ПСА) в крови</t>
  </si>
  <si>
    <t>15. Маммография обеих молочных желез в двух проекциях</t>
  </si>
  <si>
    <t>16.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</si>
  <si>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Эзофагогастродуоденоскопия</t>
  </si>
  <si>
    <t xml:space="preserve">5. Определение уровня глюкозы в крови натощак </t>
  </si>
  <si>
    <t>17.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</si>
  <si>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к Тарифному соглашению в системе ОМС ЕАО на 2021 год</t>
  </si>
  <si>
    <t>1 уровень *</t>
  </si>
  <si>
    <t>2 уровень 2 подуровень **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</si>
  <si>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</si>
  <si>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от "20" января 2021 года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</si>
  <si>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2021 году в выходные дни (для межучрежденченских расчетов, осуществляющихся медицинскими организациями на основании заключенных между ними договоров)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</si>
  <si>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</si>
  <si>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</si>
  <si>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</si>
  <si>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</si>
  <si>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</si>
  <si>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</si>
  <si>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</si>
  <si>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</si>
  <si>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</si>
  <si>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</si>
  <si>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</si>
  <si>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</si>
  <si>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</si>
  <si>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</si>
  <si>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</si>
  <si>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</si>
  <si>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</si>
  <si>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</si>
  <si>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</si>
  <si>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10. Осмотр фельдшером (акушеркой) или врачом акушером-гинекологом</t>
  </si>
  <si>
    <t>** Ко 2 уровню 2 подуровню относится: ОГБУЗ "Областная больница".</t>
  </si>
  <si>
    <t>Приложение № 34</t>
  </si>
  <si>
    <t>(в редакции Дополнительного соглашения № 4 от 24.05.2021)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</si>
</sst>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2" applyFont="1" applyAlignment="1">
      <alignment horizontal="right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25" zoomScaleNormal="100" workbookViewId="0">
      <selection activeCell="I8" sqref="I8"/>
    </sheetView>
  </sheetViews>
  <sheetFormatPr defaultRowHeight="18.75" x14ac:dyDescent="0.3"/>
  <cols>
    <col min="1" max="1" width="4" style="2" customWidth="1"/>
    <col min="2" max="2" width="86.28515625" style="2" customWidth="1"/>
    <col min="3" max="3" width="17.85546875" style="2" customWidth="1"/>
    <col min="4" max="4" width="15.85546875" style="2" customWidth="1"/>
    <col min="5" max="5" width="21.5703125" style="2" customWidth="1"/>
    <col min="6" max="16384" width="9.140625" style="2"/>
  </cols>
  <sheetData>
    <row r="1" spans="2:5" s="1" customFormat="1" ht="18" customHeight="1" x14ac:dyDescent="0.25">
      <c r="D1" s="14" t="s">
        <v>45</v>
      </c>
      <c r="E1" s="14"/>
    </row>
    <row r="2" spans="2:5" s="1" customFormat="1" ht="15" x14ac:dyDescent="0.25">
      <c r="B2" s="14" t="s">
        <v>18</v>
      </c>
      <c r="C2" s="14"/>
      <c r="D2" s="14"/>
      <c r="E2" s="14"/>
    </row>
    <row r="3" spans="2:5" s="1" customFormat="1" ht="15" x14ac:dyDescent="0.25">
      <c r="D3" s="14" t="s">
        <v>22</v>
      </c>
      <c r="E3" s="14"/>
    </row>
    <row r="4" spans="2:5" s="1" customFormat="1" ht="15" x14ac:dyDescent="0.25">
      <c r="D4" s="9"/>
    </row>
    <row r="5" spans="2:5" x14ac:dyDescent="0.3">
      <c r="B5" s="17" t="s">
        <v>46</v>
      </c>
      <c r="C5" s="17"/>
      <c r="D5" s="17"/>
      <c r="E5" s="17"/>
    </row>
    <row r="6" spans="2:5" x14ac:dyDescent="0.3">
      <c r="D6" s="4"/>
    </row>
    <row r="7" spans="2:5" ht="89.25" customHeight="1" x14ac:dyDescent="0.3">
      <c r="B7" s="16" t="s">
        <v>23</v>
      </c>
      <c r="C7" s="16"/>
      <c r="D7" s="16"/>
      <c r="E7" s="16"/>
    </row>
    <row r="8" spans="2:5" ht="18.75" customHeight="1" x14ac:dyDescent="0.3"/>
    <row r="9" spans="2:5" ht="37.5" x14ac:dyDescent="0.3">
      <c r="B9" s="3" t="s">
        <v>0</v>
      </c>
      <c r="C9" s="3" t="s">
        <v>24</v>
      </c>
      <c r="D9" s="3" t="s">
        <v>19</v>
      </c>
      <c r="E9" s="3" t="s">
        <v>20</v>
      </c>
    </row>
    <row r="10" spans="2:5" x14ac:dyDescent="0.3">
      <c r="B10" s="5" t="s">
        <v>1</v>
      </c>
      <c r="C10" s="12" t="s">
        <v>25</v>
      </c>
      <c r="D10" s="6">
        <f>98.44*1.577734467</f>
        <v>155.31218093147999</v>
      </c>
      <c r="E10" s="6">
        <f>113.97*1.577734467</f>
        <v>179.81439720398998</v>
      </c>
    </row>
    <row r="11" spans="2:5" ht="37.5" x14ac:dyDescent="0.3">
      <c r="B11" s="5" t="s">
        <v>4</v>
      </c>
      <c r="C11" s="12" t="s">
        <v>26</v>
      </c>
      <c r="D11" s="6">
        <f>76.15*1.577734467</f>
        <v>120.14447966205</v>
      </c>
      <c r="E11" s="6">
        <f>88.17*1.577734467</f>
        <v>139.10884795538999</v>
      </c>
    </row>
    <row r="12" spans="2:5" x14ac:dyDescent="0.3">
      <c r="B12" s="7" t="s">
        <v>5</v>
      </c>
      <c r="C12" s="12" t="s">
        <v>27</v>
      </c>
      <c r="D12" s="6">
        <f>41.54*1.577734467</f>
        <v>65.539089759180001</v>
      </c>
      <c r="E12" s="6">
        <f>48.1*1.577734467</f>
        <v>75.889027862700004</v>
      </c>
    </row>
    <row r="13" spans="2:5" x14ac:dyDescent="0.3">
      <c r="B13" s="5" t="s">
        <v>6</v>
      </c>
      <c r="C13" s="12" t="s">
        <v>28</v>
      </c>
      <c r="D13" s="6">
        <f>60.12*1.577734467</f>
        <v>94.853396156039992</v>
      </c>
      <c r="E13" s="6">
        <f>69.61*1.577734467</f>
        <v>109.82609624787</v>
      </c>
    </row>
    <row r="14" spans="2:5" x14ac:dyDescent="0.3">
      <c r="B14" s="5" t="s">
        <v>16</v>
      </c>
      <c r="C14" s="12" t="s">
        <v>29</v>
      </c>
      <c r="D14" s="6">
        <f>103.55*1.577734467</f>
        <v>163.37440405785</v>
      </c>
      <c r="E14" s="6">
        <f>119.9*1.577734467</f>
        <v>189.17036259330001</v>
      </c>
    </row>
    <row r="15" spans="2:5" ht="37.5" x14ac:dyDescent="0.3">
      <c r="B15" s="5" t="s">
        <v>2</v>
      </c>
      <c r="C15" s="12" t="s">
        <v>30</v>
      </c>
      <c r="D15" s="6">
        <f>98.44*1.577734467</f>
        <v>155.31218093147999</v>
      </c>
      <c r="E15" s="6">
        <f>113.97*1.577734467</f>
        <v>179.81439720398998</v>
      </c>
    </row>
    <row r="16" spans="2:5" x14ac:dyDescent="0.3">
      <c r="B16" s="7" t="s">
        <v>7</v>
      </c>
      <c r="C16" s="13" t="s">
        <v>31</v>
      </c>
      <c r="D16" s="6">
        <f>126.96*1.577734467</f>
        <v>200.30916793032</v>
      </c>
      <c r="E16" s="6">
        <f>147*1.577734467</f>
        <v>231.92696664900001</v>
      </c>
    </row>
    <row r="17" spans="1:10" x14ac:dyDescent="0.3">
      <c r="B17" s="7" t="s">
        <v>3</v>
      </c>
      <c r="C17" s="13" t="s">
        <v>32</v>
      </c>
      <c r="D17" s="8">
        <f>491.22*1.577734467</f>
        <v>775.01472487974002</v>
      </c>
      <c r="E17" s="8">
        <f>568.79*1.577734467</f>
        <v>897.39958748492995</v>
      </c>
    </row>
    <row r="18" spans="1:10" x14ac:dyDescent="0.3">
      <c r="B18" s="5" t="s">
        <v>8</v>
      </c>
      <c r="C18" s="12" t="s">
        <v>33</v>
      </c>
      <c r="D18" s="6">
        <f>470.63*1.577734467</f>
        <v>742.52917220421</v>
      </c>
      <c r="E18" s="6">
        <f>544.94*1.577734467</f>
        <v>859.77062044698005</v>
      </c>
    </row>
    <row r="19" spans="1:10" ht="37.5" x14ac:dyDescent="0.3">
      <c r="B19" s="5" t="s">
        <v>43</v>
      </c>
      <c r="C19" s="12" t="s">
        <v>34</v>
      </c>
      <c r="D19" s="6">
        <f>324.31*1.577734467</f>
        <v>511.67506499276999</v>
      </c>
      <c r="E19" s="6">
        <f>375.51*1.577734467</f>
        <v>592.45506970317001</v>
      </c>
    </row>
    <row r="20" spans="1:10" x14ac:dyDescent="0.3">
      <c r="B20" s="5" t="s">
        <v>9</v>
      </c>
      <c r="C20" s="12" t="s">
        <v>35</v>
      </c>
      <c r="D20" s="6">
        <f>138.47*1.577734467</f>
        <v>218.46889164549</v>
      </c>
      <c r="E20" s="6">
        <f>160.35*1.577734467</f>
        <v>252.98972178344999</v>
      </c>
    </row>
    <row r="21" spans="1:10" x14ac:dyDescent="0.3">
      <c r="B21" s="7" t="s">
        <v>10</v>
      </c>
      <c r="C21" s="13" t="s">
        <v>36</v>
      </c>
      <c r="D21" s="6">
        <f>133.67*1.577734467</f>
        <v>210.89576620388996</v>
      </c>
      <c r="E21" s="6">
        <f>154.78*1.577734467</f>
        <v>244.20174080225999</v>
      </c>
    </row>
    <row r="22" spans="1:10" x14ac:dyDescent="0.3">
      <c r="B22" s="5" t="s">
        <v>11</v>
      </c>
      <c r="C22" s="12" t="s">
        <v>37</v>
      </c>
      <c r="D22" s="6">
        <f>211.36*1.577734467</f>
        <v>333.46995694512003</v>
      </c>
      <c r="E22" s="6">
        <f>244.74*1.577734467</f>
        <v>386.13473345358</v>
      </c>
    </row>
    <row r="23" spans="1:10" x14ac:dyDescent="0.3">
      <c r="B23" s="7" t="s">
        <v>12</v>
      </c>
      <c r="C23" s="13" t="s">
        <v>38</v>
      </c>
      <c r="D23" s="6">
        <f>194.28*1.577734467</f>
        <v>306.52225224875997</v>
      </c>
      <c r="E23" s="6">
        <f>224.95*1.577734467</f>
        <v>354.91136835164997</v>
      </c>
    </row>
    <row r="24" spans="1:10" x14ac:dyDescent="0.3">
      <c r="B24" s="7" t="s">
        <v>13</v>
      </c>
      <c r="C24" s="13" t="s">
        <v>39</v>
      </c>
      <c r="D24" s="6">
        <f>867.51*1.577734467</f>
        <v>1368.7004274671699</v>
      </c>
      <c r="E24" s="6">
        <f>1004.47*1.577734467</f>
        <v>1584.7869400674899</v>
      </c>
    </row>
    <row r="25" spans="1:10" ht="96" customHeight="1" x14ac:dyDescent="0.3">
      <c r="B25" s="5" t="s">
        <v>14</v>
      </c>
      <c r="C25" s="12" t="s">
        <v>40</v>
      </c>
      <c r="D25" s="6">
        <f>1115.64*1.577734467</f>
        <v>1760.1836807638801</v>
      </c>
      <c r="E25" s="6">
        <f>1291.8*1.577734467</f>
        <v>2038.1173844706</v>
      </c>
    </row>
    <row r="26" spans="1:10" ht="150" x14ac:dyDescent="0.3">
      <c r="B26" s="5" t="s">
        <v>17</v>
      </c>
      <c r="C26" s="12" t="s">
        <v>41</v>
      </c>
      <c r="D26" s="6">
        <f>767.17*1.577734467</f>
        <v>1210.3905510483899</v>
      </c>
      <c r="E26" s="6">
        <f>888.31*1.577734467</f>
        <v>1401.5173043807699</v>
      </c>
    </row>
    <row r="27" spans="1:10" ht="18.75" customHeight="1" x14ac:dyDescent="0.3">
      <c r="B27" s="7" t="s">
        <v>15</v>
      </c>
      <c r="C27" s="13" t="s">
        <v>42</v>
      </c>
      <c r="D27" s="6">
        <f>1463.04*1.577734467</f>
        <v>2308.2886345996799</v>
      </c>
      <c r="E27" s="6">
        <f>1683.06*1.577734467</f>
        <v>2655.4217720290198</v>
      </c>
    </row>
    <row r="28" spans="1:10" ht="18.75" customHeight="1" x14ac:dyDescent="0.3"/>
    <row r="29" spans="1:10" ht="48.75" customHeight="1" x14ac:dyDescent="0.3">
      <c r="A29" s="15" t="s">
        <v>21</v>
      </c>
      <c r="B29" s="15"/>
      <c r="C29" s="15"/>
      <c r="D29" s="15"/>
      <c r="E29" s="15"/>
      <c r="F29" s="10"/>
      <c r="G29" s="10"/>
      <c r="H29" s="10"/>
      <c r="I29" s="10"/>
      <c r="J29" s="10"/>
    </row>
    <row r="30" spans="1:10" x14ac:dyDescent="0.3">
      <c r="A30" s="10"/>
      <c r="B30" s="10"/>
      <c r="C30" s="10"/>
      <c r="D30" s="10"/>
      <c r="E30" s="11"/>
      <c r="F30" s="10"/>
    </row>
    <row r="31" spans="1:10" ht="18.75" customHeight="1" x14ac:dyDescent="0.3">
      <c r="A31" s="15" t="s">
        <v>44</v>
      </c>
      <c r="B31" s="15"/>
      <c r="C31" s="15"/>
      <c r="D31" s="15"/>
      <c r="E31" s="15"/>
      <c r="F31" s="10"/>
      <c r="G31" s="10"/>
      <c r="H31" s="10"/>
      <c r="I31" s="10"/>
      <c r="J31" s="10"/>
    </row>
  </sheetData>
  <mergeCells count="7">
    <mergeCell ref="A29:E29"/>
    <mergeCell ref="A31:E31"/>
    <mergeCell ref="B7:E7"/>
    <mergeCell ref="D1:E1"/>
    <mergeCell ref="B2:E2"/>
    <mergeCell ref="D3:E3"/>
    <mergeCell ref="B5:E5"/>
  </mergeCells>
  <pageMargins left="0.7" right="0.7" top="0.75" bottom="0.75" header="0.3" footer="0.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2021-05-24T04:55:00Z</dcterms:modified>
</cp:coreProperties>
</file>